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_kao.DZ\Desktop\"/>
    </mc:Choice>
  </mc:AlternateContent>
  <bookViews>
    <workbookView xWindow="0" yWindow="0" windowWidth="20490" windowHeight="789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I10" i="1" l="1"/>
  <c r="I5" i="1"/>
  <c r="F9" i="1"/>
  <c r="F15" i="1"/>
  <c r="F14" i="1"/>
  <c r="F13" i="1"/>
  <c r="F11" i="1"/>
  <c r="F12" i="1"/>
  <c r="F5" i="1" l="1"/>
</calcChain>
</file>

<file path=xl/sharedStrings.xml><?xml version="1.0" encoding="utf-8"?>
<sst xmlns="http://schemas.openxmlformats.org/spreadsheetml/2006/main" count="53" uniqueCount="44">
  <si>
    <t>PRD</t>
  </si>
  <si>
    <r>
      <t>調整後</t>
    </r>
    <r>
      <rPr>
        <sz val="10.5"/>
        <color rgb="FF000000"/>
        <rFont val="Calibri"/>
        <family val="2"/>
      </rPr>
      <t>PRD</t>
    </r>
  </si>
  <si>
    <t>QAS</t>
  </si>
  <si>
    <r>
      <t>調整後</t>
    </r>
    <r>
      <rPr>
        <sz val="10.5"/>
        <color rgb="FF000000"/>
        <rFont val="Calibri"/>
        <family val="2"/>
      </rPr>
      <t>QAS</t>
    </r>
  </si>
  <si>
    <t>DEV</t>
  </si>
  <si>
    <r>
      <t>調整後</t>
    </r>
    <r>
      <rPr>
        <sz val="10.5"/>
        <color rgb="FF000000"/>
        <rFont val="Calibri"/>
        <family val="2"/>
      </rPr>
      <t>DEV</t>
    </r>
  </si>
  <si>
    <t>RAM</t>
  </si>
  <si>
    <t>GB</t>
  </si>
  <si>
    <r>
      <t>SAP</t>
    </r>
    <r>
      <rPr>
        <sz val="10.5"/>
        <color rgb="FF000000"/>
        <rFont val="新細明體"/>
        <family val="1"/>
        <charset val="136"/>
      </rPr>
      <t>參數</t>
    </r>
  </si>
  <si>
    <t>單位</t>
  </si>
  <si>
    <t>PHYS_MEMSIZE</t>
  </si>
  <si>
    <t>MB</t>
  </si>
  <si>
    <r>
      <t>Sybase</t>
    </r>
    <r>
      <rPr>
        <sz val="10.5"/>
        <color rgb="FF000000"/>
        <rFont val="新細明體"/>
        <family val="1"/>
        <charset val="136"/>
      </rPr>
      <t>參數</t>
    </r>
  </si>
  <si>
    <t>sp_configure 'max online engines'</t>
  </si>
  <si>
    <t>sp_configure "max memory"</t>
  </si>
  <si>
    <t>2K</t>
  </si>
  <si>
    <r>
      <t>sp_poolconfig 'default data cache',</t>
    </r>
    <r>
      <rPr>
        <sz val="10.5"/>
        <color rgb="FFFF0000"/>
        <rFont val="Calibri"/>
        <family val="2"/>
      </rPr>
      <t>Pool size</t>
    </r>
    <r>
      <rPr>
        <sz val="10.5"/>
        <color rgb="FF000000"/>
        <rFont val="Calibri"/>
        <family val="2"/>
      </rPr>
      <t>, '128K'</t>
    </r>
  </si>
  <si>
    <t>kb</t>
  </si>
  <si>
    <r>
      <t>sp_poolconfig 'default data cache', '128K', 'wash=</t>
    </r>
    <r>
      <rPr>
        <sz val="10.5"/>
        <color rgb="FFFF0000"/>
        <rFont val="Calibri"/>
        <family val="2"/>
      </rPr>
      <t>Wash size</t>
    </r>
    <r>
      <rPr>
        <sz val="10.5"/>
        <color rgb="FF000000"/>
        <rFont val="Calibri"/>
        <family val="2"/>
      </rPr>
      <t>'</t>
    </r>
  </si>
  <si>
    <r>
      <rPr>
        <strike/>
        <sz val="10.5"/>
        <color rgb="FFFF0000"/>
        <rFont val="Calibri"/>
        <family val="2"/>
      </rPr>
      <t>14155776</t>
    </r>
    <r>
      <rPr>
        <sz val="10.5"/>
        <color rgb="FF000000"/>
        <rFont val="Calibri"/>
        <family val="2"/>
      </rPr>
      <t xml:space="preserve">
15924962</t>
    </r>
    <phoneticPr fontId="6" type="noConversion"/>
  </si>
  <si>
    <r>
      <t>PRD</t>
    </r>
    <r>
      <rPr>
        <sz val="10.5"/>
        <color rgb="FF1F497D"/>
        <rFont val="新細明體"/>
        <family val="1"/>
        <charset val="136"/>
      </rPr>
      <t>用</t>
    </r>
    <r>
      <rPr>
        <sz val="10.5"/>
        <color rgb="FF1F497D"/>
        <rFont val="Calibri"/>
        <family val="2"/>
      </rPr>
      <t>RAM 96GB</t>
    </r>
    <r>
      <rPr>
        <sz val="10.5"/>
        <color rgb="FF1F497D"/>
        <rFont val="新細明體"/>
        <family val="1"/>
        <charset val="136"/>
      </rPr>
      <t>為基準來調整</t>
    </r>
    <r>
      <rPr>
        <sz val="10.5"/>
        <color rgb="FF1F497D"/>
        <rFont val="Calibri"/>
        <family val="2"/>
      </rPr>
      <t xml:space="preserve"> </t>
    </r>
    <phoneticPr fontId="6" type="noConversion"/>
  </si>
  <si>
    <r>
      <rPr>
        <strike/>
        <sz val="10.5"/>
        <color rgb="FFFF0000"/>
        <rFont val="Calibri"/>
        <family val="2"/>
      </rPr>
      <t>23552</t>
    </r>
    <r>
      <rPr>
        <sz val="10.5"/>
        <color rgb="FF000000"/>
        <rFont val="Calibri"/>
        <family val="2"/>
      </rPr>
      <t xml:space="preserve">
23550</t>
    </r>
    <phoneticPr fontId="6" type="noConversion"/>
  </si>
  <si>
    <r>
      <rPr>
        <strike/>
        <sz val="10.5"/>
        <color rgb="FFFF0000"/>
        <rFont val="Calibri"/>
        <family val="2"/>
      </rPr>
      <t>18842</t>
    </r>
    <r>
      <rPr>
        <sz val="10.5"/>
        <color rgb="FF000000"/>
        <rFont val="Calibri"/>
        <family val="2"/>
      </rPr>
      <t xml:space="preserve">
18839</t>
    </r>
    <phoneticPr fontId="6" type="noConversion"/>
  </si>
  <si>
    <r>
      <rPr>
        <strike/>
        <sz val="10.5"/>
        <color rgb="FFFF0000"/>
        <rFont val="Calibri"/>
        <family val="2"/>
      </rPr>
      <t>10000000</t>
    </r>
    <r>
      <rPr>
        <sz val="10.5"/>
        <color rgb="FF000000"/>
        <rFont val="Calibri"/>
        <family val="2"/>
      </rPr>
      <t xml:space="preserve">
30000000</t>
    </r>
    <phoneticPr fontId="6" type="noConversion"/>
  </si>
  <si>
    <r>
      <rPr>
        <strike/>
        <sz val="10.5"/>
        <color rgb="FFFF0000"/>
        <rFont val="Calibri"/>
        <family val="2"/>
      </rPr>
      <t>5242880</t>
    </r>
    <r>
      <rPr>
        <sz val="10.5"/>
        <color rgb="FF000000"/>
        <rFont val="Calibri"/>
        <family val="2"/>
      </rPr>
      <t xml:space="preserve">
8388608</t>
    </r>
    <phoneticPr fontId="6" type="noConversion"/>
  </si>
  <si>
    <t>sp_configure 'procedure cache size'</t>
    <phoneticPr fontId="6" type="noConversion"/>
  </si>
  <si>
    <t>sp_cacheconfig 'default data cache'</t>
    <phoneticPr fontId="6" type="noConversion"/>
  </si>
  <si>
    <r>
      <t>sp_poolconfig 'default data cache',</t>
    </r>
    <r>
      <rPr>
        <sz val="10.5"/>
        <color rgb="FFFF0000"/>
        <rFont val="Calibri"/>
        <family val="2"/>
      </rPr>
      <t>Pool size</t>
    </r>
    <r>
      <rPr>
        <sz val="10.5"/>
        <color rgb="FF000000"/>
        <rFont val="Calibri"/>
        <family val="2"/>
      </rPr>
      <t>, '16K'</t>
    </r>
    <phoneticPr fontId="6" type="noConversion"/>
  </si>
  <si>
    <r>
      <rPr>
        <strike/>
        <sz val="10.5"/>
        <color rgb="FFFF0000"/>
        <rFont val="Calibri"/>
        <family val="2"/>
      </rPr>
      <t>183500</t>
    </r>
    <r>
      <rPr>
        <sz val="10.5"/>
        <color rgb="FF000000"/>
        <rFont val="Calibri"/>
        <family val="2"/>
      </rPr>
      <t xml:space="preserve">
838860</t>
    </r>
    <phoneticPr fontId="6" type="noConversion"/>
  </si>
  <si>
    <r>
      <rPr>
        <strike/>
        <sz val="10.5"/>
        <color rgb="FFFF0000"/>
        <rFont val="Calibri"/>
        <family val="2"/>
      </rPr>
      <t>1024</t>
    </r>
    <r>
      <rPr>
        <sz val="10.5"/>
        <color rgb="FF000000"/>
        <rFont val="Calibri"/>
        <family val="2"/>
      </rPr>
      <t xml:space="preserve">
2048</t>
    </r>
    <phoneticPr fontId="6" type="noConversion"/>
  </si>
  <si>
    <r>
      <t>sp_poolconfig 'default data cache', '16K', 'wash=</t>
    </r>
    <r>
      <rPr>
        <sz val="10.5"/>
        <color rgb="FFFF0000"/>
        <rFont val="Calibri"/>
        <family val="2"/>
      </rPr>
      <t>Wash size</t>
    </r>
    <r>
      <rPr>
        <sz val="10.5"/>
        <color rgb="FF000000"/>
        <rFont val="Calibri"/>
        <family val="2"/>
      </rPr>
      <t>'</t>
    </r>
    <phoneticPr fontId="6" type="noConversion"/>
  </si>
  <si>
    <r>
      <rPr>
        <strike/>
        <sz val="10.5"/>
        <color rgb="FFFF0000"/>
        <rFont val="Calibri"/>
        <family val="2"/>
      </rPr>
      <t>512000</t>
    </r>
    <r>
      <rPr>
        <sz val="10.5"/>
        <color rgb="FF000000"/>
        <rFont val="Calibri"/>
        <family val="2"/>
      </rPr>
      <t xml:space="preserve">
1048576</t>
    </r>
    <phoneticPr fontId="6" type="noConversion"/>
  </si>
  <si>
    <t>sp_configure 'number of locks'</t>
    <phoneticPr fontId="6" type="noConversion"/>
  </si>
  <si>
    <t>調整前</t>
  </si>
  <si>
    <t>應該調整值</t>
  </si>
  <si>
    <t>em/initial_size_MB</t>
  </si>
  <si>
    <t>abap/heap_area_total  </t>
  </si>
  <si>
    <t>rdisp/PG_MAXFS</t>
  </si>
  <si>
    <t>abap/shared_objects_size_MB</t>
    <phoneticPr fontId="6" type="noConversion"/>
  </si>
  <si>
    <t>0.7 * $(PHYS_MEMSIZE)</t>
  </si>
  <si>
    <t>abap/shared_objects_size_MB</t>
  </si>
  <si>
    <t>$(em/initial_size_MB) * 0.02</t>
  </si>
  <si>
    <t>1048576 * $(PHYS_MEMSIZE)</t>
    <phoneticPr fontId="6" type="noConversion"/>
  </si>
  <si>
    <t>rdsip/PG_SHM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</si>
</sst>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%"/>
  </numFmts>
  <fonts count="12" x14ac:knownFonts="1">
    <font>
      <sz val="12"/>
      <color theme="1"/>
      <name val="新細明體"/>
      <family val="2"/>
      <charset val="136"/>
      <scheme val="minor"/>
    </font>
    <font>
      <sz val="10.5"/>
      <color rgb="FF1F497D"/>
      <name val="Calibri"/>
      <family val="2"/>
    </font>
    <font>
      <sz val="10.5"/>
      <color rgb="FF1F497D"/>
      <name val="新細明體"/>
      <family val="1"/>
      <charset val="136"/>
    </font>
    <font>
      <sz val="10.5"/>
      <color rgb="FF000000"/>
      <name val="新細明體"/>
      <family val="1"/>
      <charset val="136"/>
    </font>
    <font>
      <sz val="10.5"/>
      <color rgb="FF000000"/>
      <name val="Calibri"/>
      <family val="2"/>
    </font>
    <font>
      <sz val="10.5"/>
      <color rgb="FFFF0000"/>
      <name val="Calibri"/>
      <family val="2"/>
    </font>
    <font>
      <sz val="9"/>
      <name val="新細明體"/>
      <family val="2"/>
      <charset val="136"/>
      <scheme val="minor"/>
    </font>
    <font>
      <strike/>
      <sz val="10.5"/>
      <color rgb="FFFF0000"/>
      <name val="Calibri"/>
      <family val="2"/>
    </font>
    <font>
      <sz val="12"/>
      <color rgb="FF000000"/>
      <name val="新細明體"/>
      <family val="1"/>
      <charset val="136"/>
    </font>
    <font>
      <sz val="14"/>
      <color rgb="FF000000"/>
      <name val="Arial"/>
      <family val="2"/>
    </font>
    <font>
      <sz val="12"/>
      <color rgb="FF1F497D"/>
      <name val="Calibri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A969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DA9DF"/>
        <bgColor indexed="64"/>
      </patternFill>
    </fill>
    <fill>
      <patternFill patternType="solid">
        <fgColor rgb="FFAFCAEB"/>
        <bgColor indexed="64"/>
      </patternFill>
    </fill>
    <fill>
      <patternFill patternType="solid">
        <fgColor rgb="FFF3DEDD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10" fontId="4" fillId="10" borderId="6" xfId="0" applyNumberFormat="1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left" vertical="center"/>
    </xf>
    <xf numFmtId="0" fontId="8" fillId="11" borderId="14" xfId="0" applyFont="1" applyFill="1" applyBorder="1" applyAlignment="1">
      <alignment horizontal="right" vertical="center"/>
    </xf>
    <xf numFmtId="3" fontId="8" fillId="11" borderId="1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justify" vertical="center" wrapText="1"/>
    </xf>
    <xf numFmtId="10" fontId="0" fillId="0" borderId="0" xfId="0" applyNumberFormat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11" borderId="1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3DEDD"/>
      <color rgb="FFAFCAEB"/>
      <color rgb="FF7DA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F3" sqref="F3"/>
    </sheetView>
  </sheetViews>
  <sheetFormatPr defaultRowHeight="16.5" x14ac:dyDescent="0.25"/>
  <cols>
    <col min="1" max="1" width="7.625" bestFit="1" customWidth="1"/>
    <col min="2" max="2" width="47.125" bestFit="1" customWidth="1"/>
    <col min="3" max="3" width="5" bestFit="1" customWidth="1"/>
    <col min="4" max="4" width="8.5" bestFit="1" customWidth="1"/>
    <col min="5" max="5" width="9.75" bestFit="1" customWidth="1"/>
    <col min="6" max="6" width="8.5" bestFit="1" customWidth="1"/>
  </cols>
  <sheetData>
    <row r="1" spans="1:11" ht="17.25" thickBot="1" x14ac:dyDescent="0.3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1"/>
      <c r="B2" s="2"/>
      <c r="C2" s="2"/>
      <c r="D2" s="32" t="s">
        <v>0</v>
      </c>
      <c r="E2" s="36" t="s">
        <v>1</v>
      </c>
      <c r="F2" s="27"/>
      <c r="G2" s="3" t="s">
        <v>2</v>
      </c>
      <c r="H2" s="4" t="s">
        <v>3</v>
      </c>
      <c r="I2" s="41"/>
      <c r="J2" s="5" t="s">
        <v>4</v>
      </c>
      <c r="K2" s="6" t="s">
        <v>5</v>
      </c>
    </row>
    <row r="3" spans="1:11" x14ac:dyDescent="0.25">
      <c r="A3" s="56">
        <v>0.65</v>
      </c>
      <c r="B3" s="7" t="s">
        <v>6</v>
      </c>
      <c r="C3" s="7" t="s">
        <v>7</v>
      </c>
      <c r="D3" s="33">
        <v>60</v>
      </c>
      <c r="E3" s="37">
        <v>96</v>
      </c>
      <c r="F3" s="28">
        <v>108</v>
      </c>
      <c r="G3" s="8">
        <v>28</v>
      </c>
      <c r="H3" s="9">
        <v>32</v>
      </c>
      <c r="I3" s="42"/>
      <c r="J3" s="10"/>
      <c r="K3" s="11"/>
    </row>
    <row r="4" spans="1:11" x14ac:dyDescent="0.25">
      <c r="A4" s="56"/>
      <c r="B4" s="12" t="s">
        <v>8</v>
      </c>
      <c r="C4" s="13" t="s">
        <v>9</v>
      </c>
      <c r="D4" s="34"/>
      <c r="E4" s="38"/>
      <c r="F4" s="29"/>
      <c r="G4" s="14"/>
      <c r="H4" s="15"/>
      <c r="I4" s="43"/>
      <c r="J4" s="10"/>
      <c r="K4" s="11"/>
    </row>
    <row r="5" spans="1:11" x14ac:dyDescent="0.25">
      <c r="A5" s="56"/>
      <c r="B5" s="7" t="s">
        <v>10</v>
      </c>
      <c r="C5" s="7" t="s">
        <v>11</v>
      </c>
      <c r="D5" s="33">
        <v>34406</v>
      </c>
      <c r="E5" s="37">
        <v>64512</v>
      </c>
      <c r="F5" s="28">
        <f>INT((F3*1024)*A3)</f>
        <v>71884</v>
      </c>
      <c r="G5" s="8">
        <v>14746</v>
      </c>
      <c r="H5" s="9">
        <v>18432</v>
      </c>
      <c r="I5" s="44">
        <f>H5/(H3*1024)</f>
        <v>0.5625</v>
      </c>
      <c r="J5" s="10"/>
      <c r="K5" s="11"/>
    </row>
    <row r="6" spans="1:11" x14ac:dyDescent="0.25">
      <c r="A6" s="16"/>
      <c r="B6" s="17"/>
      <c r="C6" s="17"/>
      <c r="D6" s="34"/>
      <c r="E6" s="38"/>
      <c r="F6" s="29"/>
      <c r="G6" s="14"/>
      <c r="H6" s="15"/>
      <c r="I6" s="43"/>
      <c r="J6" s="10"/>
      <c r="K6" s="11"/>
    </row>
    <row r="7" spans="1:11" x14ac:dyDescent="0.25">
      <c r="A7" s="56">
        <v>0.3</v>
      </c>
      <c r="B7" s="12" t="s">
        <v>12</v>
      </c>
      <c r="C7" s="13"/>
      <c r="D7" s="34"/>
      <c r="E7" s="38"/>
      <c r="F7" s="29"/>
      <c r="G7" s="14"/>
      <c r="H7" s="15"/>
      <c r="I7" s="43"/>
      <c r="J7" s="10"/>
      <c r="K7" s="11"/>
    </row>
    <row r="8" spans="1:11" x14ac:dyDescent="0.25">
      <c r="A8" s="56"/>
      <c r="B8" s="7" t="s">
        <v>13</v>
      </c>
      <c r="C8" s="17"/>
      <c r="D8" s="33">
        <v>12</v>
      </c>
      <c r="E8" s="37">
        <v>18</v>
      </c>
      <c r="F8" s="28">
        <v>18</v>
      </c>
      <c r="G8" s="8">
        <v>8</v>
      </c>
      <c r="H8" s="9">
        <v>12</v>
      </c>
      <c r="I8" s="42"/>
      <c r="J8" s="18">
        <v>8</v>
      </c>
      <c r="K8" s="19">
        <v>10</v>
      </c>
    </row>
    <row r="9" spans="1:11" ht="28.5" x14ac:dyDescent="0.25">
      <c r="A9" s="56"/>
      <c r="B9" s="7" t="s">
        <v>14</v>
      </c>
      <c r="C9" s="7" t="s">
        <v>15</v>
      </c>
      <c r="D9" s="33">
        <v>12582912</v>
      </c>
      <c r="E9" s="39" t="s">
        <v>19</v>
      </c>
      <c r="F9" s="28">
        <f>INT((F3*1024*512)*A7)</f>
        <v>16986931</v>
      </c>
      <c r="G9" s="8">
        <v>5242880</v>
      </c>
      <c r="H9" s="46" t="s">
        <v>24</v>
      </c>
      <c r="I9" s="44"/>
      <c r="J9" s="10"/>
      <c r="K9" s="11"/>
    </row>
    <row r="10" spans="1:11" ht="28.5" x14ac:dyDescent="0.25">
      <c r="A10" s="20"/>
      <c r="B10" s="7" t="s">
        <v>25</v>
      </c>
      <c r="C10" s="7" t="s">
        <v>15</v>
      </c>
      <c r="D10" s="33">
        <v>2097152</v>
      </c>
      <c r="E10" s="37">
        <v>2097152</v>
      </c>
      <c r="F10" s="28">
        <v>2097152</v>
      </c>
      <c r="G10" s="8">
        <v>183500</v>
      </c>
      <c r="H10" s="46" t="s">
        <v>28</v>
      </c>
      <c r="I10" s="44" t="e">
        <f>(H10/512)/(H3*1024)</f>
        <v>#VALUE!</v>
      </c>
      <c r="J10" s="10"/>
      <c r="K10" s="11"/>
    </row>
    <row r="11" spans="1:11" ht="28.5" x14ac:dyDescent="0.25">
      <c r="A11" s="21">
        <v>0.25</v>
      </c>
      <c r="B11" s="7" t="s">
        <v>26</v>
      </c>
      <c r="C11" s="7" t="s">
        <v>11</v>
      </c>
      <c r="D11" s="33">
        <v>15360</v>
      </c>
      <c r="E11" s="39" t="s">
        <v>21</v>
      </c>
      <c r="F11" s="30">
        <f>INT((F3*1024)*A11)</f>
        <v>27648</v>
      </c>
      <c r="G11" s="8">
        <v>2048</v>
      </c>
      <c r="H11" s="9">
        <v>2048</v>
      </c>
      <c r="I11" s="42"/>
      <c r="J11" s="10"/>
      <c r="K11" s="11"/>
    </row>
    <row r="12" spans="1:11" ht="28.5" x14ac:dyDescent="0.25">
      <c r="A12" s="21">
        <v>0.2</v>
      </c>
      <c r="B12" s="7" t="s">
        <v>27</v>
      </c>
      <c r="C12" s="7" t="s">
        <v>11</v>
      </c>
      <c r="D12" s="33">
        <v>13312</v>
      </c>
      <c r="E12" s="39" t="s">
        <v>22</v>
      </c>
      <c r="F12" s="30">
        <f>INT((F3*1024)*A12)</f>
        <v>22118</v>
      </c>
      <c r="G12" s="8">
        <v>1024</v>
      </c>
      <c r="H12" s="46" t="s">
        <v>29</v>
      </c>
      <c r="I12" s="42"/>
      <c r="J12" s="10"/>
      <c r="K12" s="11"/>
    </row>
    <row r="13" spans="1:11" ht="28.5" x14ac:dyDescent="0.25">
      <c r="A13" s="21">
        <v>4.8000000000000001E-2</v>
      </c>
      <c r="B13" s="7" t="s">
        <v>16</v>
      </c>
      <c r="C13" s="7" t="s">
        <v>11</v>
      </c>
      <c r="D13" s="33">
        <v>2048</v>
      </c>
      <c r="E13" s="37">
        <v>4710</v>
      </c>
      <c r="F13" s="28">
        <f>INT(F3*1024*A13)</f>
        <v>5308</v>
      </c>
      <c r="G13" s="8">
        <v>1024</v>
      </c>
      <c r="H13" s="46" t="s">
        <v>29</v>
      </c>
      <c r="I13" s="42"/>
      <c r="J13" s="10"/>
      <c r="K13" s="11"/>
    </row>
    <row r="14" spans="1:11" ht="28.5" x14ac:dyDescent="0.25">
      <c r="A14" s="21">
        <v>0.09</v>
      </c>
      <c r="B14" s="7" t="s">
        <v>30</v>
      </c>
      <c r="C14" s="7" t="s">
        <v>17</v>
      </c>
      <c r="D14" s="33">
        <v>8388608</v>
      </c>
      <c r="E14" s="37">
        <v>9647104</v>
      </c>
      <c r="F14" s="28">
        <f>INT(F3*1024*1024*A14)</f>
        <v>10192158</v>
      </c>
      <c r="G14" s="8">
        <v>512000</v>
      </c>
      <c r="H14" s="46" t="s">
        <v>31</v>
      </c>
      <c r="I14" s="42"/>
      <c r="J14" s="10"/>
      <c r="K14" s="11"/>
    </row>
    <row r="15" spans="1:11" ht="29.25" thickBot="1" x14ac:dyDescent="0.3">
      <c r="A15" s="22">
        <v>2.5000000000000001E-2</v>
      </c>
      <c r="B15" s="23" t="s">
        <v>18</v>
      </c>
      <c r="C15" s="23" t="s">
        <v>17</v>
      </c>
      <c r="D15" s="35">
        <v>10485761</v>
      </c>
      <c r="E15" s="40">
        <v>2411520</v>
      </c>
      <c r="F15" s="31">
        <f>INT(F3*1024*1024*A15)</f>
        <v>2831155</v>
      </c>
      <c r="G15" s="24">
        <v>512000</v>
      </c>
      <c r="H15" s="48" t="s">
        <v>31</v>
      </c>
      <c r="I15" s="45"/>
      <c r="J15" s="25"/>
      <c r="K15" s="26"/>
    </row>
    <row r="17" spans="2:8" ht="28.5" x14ac:dyDescent="0.25">
      <c r="B17" t="s">
        <v>32</v>
      </c>
      <c r="H17" s="47" t="s">
        <v>23</v>
      </c>
    </row>
  </sheetData>
  <mergeCells count="3">
    <mergeCell ref="A7:A9"/>
    <mergeCell ref="A3:A5"/>
    <mergeCell ref="A1:K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6" sqref="A6"/>
    </sheetView>
  </sheetViews>
  <sheetFormatPr defaultRowHeight="16.5" x14ac:dyDescent="0.25"/>
  <cols>
    <col min="1" max="1" width="37.125" bestFit="1" customWidth="1"/>
    <col min="2" max="2" width="35.25" customWidth="1"/>
    <col min="3" max="3" width="19.75" customWidth="1"/>
  </cols>
  <sheetData>
    <row r="1" spans="1:4" ht="17.25" thickBot="1" x14ac:dyDescent="0.3">
      <c r="A1" s="49"/>
      <c r="B1" s="50" t="s">
        <v>33</v>
      </c>
      <c r="C1" s="50" t="s">
        <v>34</v>
      </c>
    </row>
    <row r="2" spans="1:4" ht="18.75" thickBot="1" x14ac:dyDescent="0.3">
      <c r="A2" s="51" t="s">
        <v>35</v>
      </c>
      <c r="B2" s="52">
        <v>16384</v>
      </c>
      <c r="C2" s="52">
        <v>45158</v>
      </c>
      <c r="D2" s="55"/>
    </row>
    <row r="3" spans="1:4" ht="18.75" thickBot="1" x14ac:dyDescent="0.3">
      <c r="A3" s="51" t="s">
        <v>36</v>
      </c>
      <c r="B3" s="53">
        <v>36077305856</v>
      </c>
      <c r="C3" s="53">
        <v>67645734912</v>
      </c>
      <c r="D3" s="55"/>
    </row>
    <row r="4" spans="1:4" ht="18.75" thickBot="1" x14ac:dyDescent="0.3">
      <c r="A4" s="51" t="s">
        <v>38</v>
      </c>
      <c r="B4" s="52">
        <v>200</v>
      </c>
      <c r="C4" s="52">
        <v>903</v>
      </c>
      <c r="D4" s="55"/>
    </row>
    <row r="5" spans="1:4" ht="18.75" thickBot="1" x14ac:dyDescent="0.3">
      <c r="A5" s="51" t="s">
        <v>37</v>
      </c>
      <c r="B5" s="52">
        <v>122880</v>
      </c>
      <c r="C5" s="52">
        <v>200000</v>
      </c>
      <c r="D5" s="55"/>
    </row>
    <row r="6" spans="1:4" ht="18.75" thickBot="1" x14ac:dyDescent="0.3">
      <c r="A6" s="51" t="s">
        <v>43</v>
      </c>
      <c r="B6" s="52">
        <v>20480</v>
      </c>
      <c r="C6" s="52">
        <v>32768</v>
      </c>
      <c r="D6" s="55"/>
    </row>
    <row r="7" spans="1:4" x14ac:dyDescent="0.25">
      <c r="A7" s="54"/>
    </row>
    <row r="10" spans="1:4" ht="45" x14ac:dyDescent="0.25">
      <c r="A10" s="58" t="s">
        <v>35</v>
      </c>
      <c r="B10" s="58" t="s">
        <v>39</v>
      </c>
      <c r="C10">
        <f>(64*1024)*0.7</f>
        <v>45875.199999999997</v>
      </c>
    </row>
    <row r="11" spans="1:4" x14ac:dyDescent="0.25">
      <c r="A11" s="58" t="s">
        <v>40</v>
      </c>
      <c r="B11" s="58" t="s">
        <v>41</v>
      </c>
      <c r="C11">
        <f>C10*0.02</f>
        <v>917.50399999999991</v>
      </c>
    </row>
    <row r="12" spans="1:4" ht="17.25" thickBot="1" x14ac:dyDescent="0.3">
      <c r="A12" s="58" t="s">
        <v>36</v>
      </c>
      <c r="B12" s="58" t="s">
        <v>42</v>
      </c>
      <c r="C12" s="53">
        <f>64*10248*1048576</f>
        <v>687731638272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高裕雄francis</dc:creator>
  <cp:lastModifiedBy>高裕雄francis</cp:lastModifiedBy>
  <cp:lastPrinted>2015-07-28T05:47:34Z</cp:lastPrinted>
  <dcterms:created xsi:type="dcterms:W3CDTF">2015-07-28T03:46:23Z</dcterms:created>
  <dcterms:modified xsi:type="dcterms:W3CDTF">2015-08-20T04:18:41Z</dcterms:modified>
</cp:coreProperties>
</file>